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<sst xmlns="http://schemas.openxmlformats.org/spreadsheetml/2006/main" count="130" uniqueCount="124">
  <si>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</si>
  <si>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</si>
  <si>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</si>
  <si>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</si>
  <si>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</si>
  <si>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</si>
  <si>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</si>
  <si>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</si>
  <si>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</si>
  <si>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</si>
  <si>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</si>
  <si>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</si>
  <si>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</si>
  <si>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</si>
  <si>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</si>
  <si>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</si>
  <si>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</si>
  <si>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</si>
  <si>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</si>
  <si>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</si>
  <si>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</si>
  <si>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</si>
  <si>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</si>
  <si>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</si>
  <si>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</si>
  <si>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</si>
  <si>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</si>
  <si>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</si>
  <si>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</si>
  <si>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</si>
  <si>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</si>
  <si>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</si>
  <si>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</si>
  <si>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</si>
  <si>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</si>
  <si>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</si>
  <si>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</si>
  <si>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</si>
  <si>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</si>
  <si>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</si>
  <si>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</si>
  <si>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</si>
  <si>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</si>
  <si>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</si>
  <si>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</si>
  <si>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</si>
  <si>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</si>
  <si>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</si>
  <si>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</si>
  <si>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</si>
  <si>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</si>
  <si>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</si>
  <si>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</si>
  <si>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</si>
  <si>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</si>
  <si>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</si>
  <si>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</si>
  <si>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</si>
  <si>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</si>
  <si>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</si>
  <si>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</si>
  <si>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</si>
  <si>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</si>
  <si>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</si>
  <si>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</si>
  <si>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</si>
  <si>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</si>
  <si>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</si>
  <si>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</si>
  <si>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</si>
  <si>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</si>
  <si>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</si>
  <si>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</si>
  <si>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</si>
  <si>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</si>
  <si>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</si>
  <si>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</si>
  <si>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</si>
  <si>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</si>
  <si>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</si>
  <si>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</si>
  <si>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</si>
  <si>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</si>
  <si>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</si>
  <si>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</si>
  <si>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</si>
  <si>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</si>
  <si>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</si>
  <si>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</si>
  <si>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</si>
  <si>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</si>
  <si>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</si>
  <si>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</si>
  <si>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</si>
  <si>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</si>
  <si>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</si>
  <si>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</si>
  <si>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</si>
  <si>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</si>
  <si>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</si>
  <si>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</si>
  <si>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</si>
  <si>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</si>
  <si>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</si>
  <si>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</si>
  <si>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</si>
  <si>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</si>
  <si>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</si>
  <si>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</si>
  <si>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</si>
  <si>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</si>
  <si>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</si>
  <si>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</si>
  <si>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</si>
  <si>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</si>
  <si>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</si>
  <si>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</si>
  <si>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</si>
  <si>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</si>
  <si>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</si>
  <si>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</si>
  <si>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</si>
  <si>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</si>
  <si>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19.09.19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</si>
</sst>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17" sqref="H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150415038.64999998</v>
      </c>
      <c r="I11" s="8"/>
      <c r="J11" s="38">
        <f aca="true" t="shared" si="0" ref="J11:J19">H11/D11*100</f>
        <v>77.26691854209903</v>
      </c>
      <c r="K11" s="38">
        <f>(H11/(N11+O11+P11+Q11+R11+O28+P28+Q28+R28+S11+S28+T11+T28+U11+U28+V11+V28))*100</f>
        <v>92.35032776325056</v>
      </c>
      <c r="L11" s="73"/>
      <c r="M11" s="46">
        <f>N11+O11+P11+Q11+R11+S11+T11+U11+V11-H12</f>
        <v>6196633.840000004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132822465.75999999</v>
      </c>
      <c r="I12" s="37"/>
      <c r="J12" s="51">
        <f t="shared" si="0"/>
        <v>87.70998745728926</v>
      </c>
      <c r="K12" s="66">
        <f>(H12/(N11+O11+P11+Q11+R11+S11+T11+U11+V11))*100</f>
        <v>95.5426025216466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65224641.129999995</v>
      </c>
      <c r="I20" s="33"/>
      <c r="J20" s="33">
        <f>H20/D20*100</f>
        <v>80.40494663524285</v>
      </c>
      <c r="K20" s="113">
        <f>(H20/(N20+O20+P20+Q20+R20+S20+T20+U20+V20))*100</f>
        <v>93.22387216417137</v>
      </c>
      <c r="L20" s="73"/>
      <c r="M20" s="42">
        <f>(N20+O20+P20+Q20+R20+S20+T20+U20+V20)-(H20)</f>
        <v>4740958.470000014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</f>
        <v>25181096.79</v>
      </c>
      <c r="I21" s="21"/>
      <c r="J21" s="21">
        <f aca="true" t="shared" si="5" ref="J21:J27">H21/D21*100</f>
        <v>76.84618494517849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</f>
        <v>790548.5900000001</v>
      </c>
      <c r="I22" s="21"/>
      <c r="J22" s="21">
        <f t="shared" si="5"/>
        <v>52.70313392706548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</f>
        <v>1701995.5099999998</v>
      </c>
      <c r="I24" s="21"/>
      <c r="J24" s="21">
        <f t="shared" si="5"/>
        <v>94.55530611111111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17592572.89</v>
      </c>
      <c r="I28" s="51"/>
      <c r="J28" s="51">
        <f>H28/D28*100</f>
        <v>40.689917988560545</v>
      </c>
      <c r="K28" s="99">
        <f>(H28/(N28+O28+P28+Q28+R28+S28+T28+U28+V28))*100</f>
        <v>73.7470309062195</v>
      </c>
      <c r="L28" s="73"/>
      <c r="M28" s="47">
        <f>(N28+O28+P28+Q28+R28+S28+T28+U28+V28)-H28</f>
        <v>6262723.619999997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4800908.0600000005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927500</v>
      </c>
      <c r="N29" s="41"/>
      <c r="O29" s="41"/>
      <c r="P29" s="41"/>
      <c r="Q29" s="41"/>
      <c r="R29" s="41"/>
      <c r="S29" s="41"/>
      <c r="T29" s="41"/>
      <c r="U29" s="41"/>
      <c r="V29" s="97">
        <f>927500</f>
        <v>927500</v>
      </c>
      <c r="W29" s="97">
        <f>100000</f>
        <v>100000</v>
      </c>
      <c r="X29" s="97">
        <f>1259250</f>
        <v>1259250</v>
      </c>
      <c r="Y29" s="97">
        <f>1368250</f>
        <v>1368250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9.68421052631579</v>
      </c>
      <c r="L31" s="73"/>
      <c r="M31" s="42">
        <f t="shared" si="9"/>
        <v>429000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</f>
        <v>175000</v>
      </c>
      <c r="W31" s="97">
        <f>150000</f>
        <v>150000</v>
      </c>
      <c r="X31" s="97"/>
      <c r="Y31" s="97">
        <f>95000</f>
        <v>95000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83.7162291060632</v>
      </c>
      <c r="L63" s="73"/>
      <c r="M63" s="42">
        <f t="shared" si="9"/>
        <v>194497.31000000006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</f>
        <v>194424.26</v>
      </c>
      <c r="W63" s="97">
        <f>200000-200000</f>
        <v>0</v>
      </c>
      <c r="X63" s="97">
        <f>274996.74</f>
        <v>274996.74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85.56804402670672</v>
      </c>
      <c r="L105" s="73"/>
      <c r="M105" s="42">
        <f t="shared" si="20"/>
        <v>1048566.75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</f>
        <v>2700000</v>
      </c>
      <c r="W105" s="87">
        <f>1934410+5000000-1200000</f>
        <v>5734410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15.925256739756435</v>
      </c>
      <c r="L108" s="73"/>
      <c r="M108" s="42">
        <f t="shared" si="20"/>
        <v>15838000.850000001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</f>
        <v>7400000</v>
      </c>
      <c r="W108" s="98">
        <f>7996999.15+500000+2400000</f>
        <v>10896999.15</v>
      </c>
      <c r="X108" s="98">
        <f>3005000+60000-400000+1000000</f>
        <v>3665000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226351606.11999997</v>
      </c>
      <c r="I121" s="8"/>
      <c r="J121" s="8">
        <f>H121/D121*100</f>
        <v>54.31695857417541</v>
      </c>
      <c r="K121" s="99">
        <f t="shared" si="21"/>
        <v>82.54617395546707</v>
      </c>
      <c r="L121" s="73"/>
      <c r="M121" s="47">
        <f t="shared" si="20"/>
        <v>47860504.84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2019-09-19T12:46:36Z</dcterms:modified>
  <cp:category/>
  <cp:version/>
  <cp:contentType/>
  <cp:contentStatus/>
</cp:coreProperties>
</file>